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1B334253-4CD7-45FD-BC10-26079DE1CE20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Berechnungsmodell" sheetId="1" r:id="rId1"/>
    <sheet name="Definitionen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7" i="1" l="1"/>
  <c r="N17" i="1" s="1"/>
  <c r="J16" i="1"/>
  <c r="N16" i="1" s="1"/>
  <c r="J15" i="1"/>
  <c r="N15" i="1" s="1"/>
  <c r="J14" i="1"/>
  <c r="N14" i="1" s="1"/>
  <c r="J12" i="1"/>
  <c r="J11" i="1"/>
  <c r="J10" i="1"/>
  <c r="J3" i="1"/>
  <c r="N3" i="1" s="1"/>
  <c r="P3" i="1" l="1"/>
  <c r="N12" i="1" l="1"/>
  <c r="P12" i="1" s="1"/>
  <c r="N10" i="1"/>
  <c r="P10" i="1" s="1"/>
  <c r="N11" i="1" l="1"/>
  <c r="P11" i="1" s="1"/>
</calcChain>
</file>

<file path=xl/sharedStrings.xml><?xml version="1.0" encoding="utf-8"?>
<sst xmlns="http://schemas.openxmlformats.org/spreadsheetml/2006/main" count="90" uniqueCount="52">
  <si>
    <t>Waiving</t>
  </si>
  <si>
    <t>Total</t>
  </si>
  <si>
    <t>1, 2, 3, …</t>
  </si>
  <si>
    <t>0, 1, 2, 3, …</t>
  </si>
  <si>
    <t>Wirkstoff</t>
  </si>
  <si>
    <t>Methode</t>
  </si>
  <si>
    <t>PA</t>
  </si>
  <si>
    <t>Verwender</t>
  </si>
  <si>
    <t>Aussen</t>
  </si>
  <si>
    <t>Rückstände in Lebensmittel</t>
  </si>
  <si>
    <t>besorgnisser-
regede Substanz</t>
  </si>
  <si>
    <t>zu ersetzender
Wirkstoff</t>
  </si>
  <si>
    <t>fehlendes
Dokument</t>
  </si>
  <si>
    <t>Zwischen-
total</t>
  </si>
  <si>
    <t>ähnlich</t>
  </si>
  <si>
    <t>Zugangsbe-
scheinigung</t>
  </si>
  <si>
    <t>Familie</t>
  </si>
  <si>
    <t>Abzüge</t>
  </si>
  <si>
    <t>aussergewöhlich</t>
  </si>
  <si>
    <t>Abweichungen gegenüber dem Grundpreis</t>
  </si>
  <si>
    <t>Aufpreis</t>
  </si>
  <si>
    <t>FELD</t>
  </si>
  <si>
    <t>BEDEUTUNG</t>
  </si>
  <si>
    <t>MÖGLICHE WERTE</t>
  </si>
  <si>
    <t>BEMERKUNG</t>
  </si>
  <si>
    <t>Besorgnisserregende Substanz</t>
  </si>
  <si>
    <t>zu ersetzender Wirkstoff</t>
  </si>
  <si>
    <t>fehlendes Dokument</t>
  </si>
  <si>
    <t>ählich</t>
  </si>
  <si>
    <t>Zugansbescheinigung</t>
  </si>
  <si>
    <t>Anzahl Wirkstoffe</t>
  </si>
  <si>
    <t>Anzahl Verwendungsmethoden</t>
  </si>
  <si>
    <t>Anzahl Produktearten</t>
  </si>
  <si>
    <t>breite Öffentlichkeit oder berufliche Verwendung</t>
  </si>
  <si>
    <t>1 oder 2</t>
  </si>
  <si>
    <t>0 oder 1</t>
  </si>
  <si>
    <t>zwischen 0
 und 1</t>
  </si>
  <si>
    <t>Wenn eine Aussenanwendung vorgesehen ist</t>
  </si>
  <si>
    <t>Wenn eine Aussenanwendung vorgesehen ist: 1</t>
  </si>
  <si>
    <t>Wenn die Möglichkeit besteht, dass Rückstände in Lebensmittel sind</t>
  </si>
  <si>
    <t>Wenn Möglichkeit von Rückstände in Lebensmittel: 1</t>
  </si>
  <si>
    <t>Eine andere Substanz als der Wirkstoff; gemäss der Definition in Art. 2 Ziff. 2 Bst. a VBP. (oder Art. 3 Bst. f VBP)</t>
  </si>
  <si>
    <t>Jeder Wirkstoff dessen Substitution vorgesehen ist; gemäss Art. 11g VBP.</t>
  </si>
  <si>
    <t xml:space="preserve">Anzahl fehlende oder unvollständige Dokumente </t>
  </si>
  <si>
    <t>Projektion; 2 könnten realistisch sein</t>
  </si>
  <si>
    <t>Wenn das Biozidprodukt ähnlich zum Biozidprodukt im CAR des Wirkstoffes ist; oder zu einem Biozidprodukt, für die eine Firma schon eine Erstzulassung in der Schweiz erhalten hat.</t>
  </si>
  <si>
    <t>Wenn eine Firma eine Ausnahme für eine Studie beantragt und erhalten hat (waiving; ausser für physikalisch-chemische Eigenschaften)</t>
  </si>
  <si>
    <t>Wenn eine Firma eine Zugansbescheinigung erhalten hat, die den Zugriff auf Studien zu sehr ähnliche und schon auf dem Schweizer Markt zugelassenen Biozidprodukte erlaubt (ausser für physikalisch-chemische Eigenschaften)</t>
  </si>
  <si>
    <t>Die Anmeldestelle Chemikalien entscheidet nur über Abzüge, die von der Firma begründet sind.</t>
  </si>
  <si>
    <t>Wenn keine Ählichkeit: 0; völlig Ähnlich: 1
Die Anmeldestelle Chemikalien entscheidet nur über Abzüge, die von der Firma begründet sind.</t>
  </si>
  <si>
    <t>Zuwachsfakoten gegenüber dem Grundpreis</t>
  </si>
  <si>
    <t>Grundgebühr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</si>
</sst>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64" formatCode="&quot;CHF&quot;\ _ * #,##0_ ;_ * \-#,##0_ ;_ * &quot;-&quot;_ ;_ @_ "/>
    <numFmt numFmtId="165" formatCode="0.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3" borderId="0" xfId="0" applyFont="1" applyFill="1" applyAlignment="1">
      <alignment horizontal="left" vertical="top" wrapText="1"/>
    </xf>
    <xf numFmtId="0" fontId="0" fillId="0" borderId="0" xfId="0" applyAlignment="1">
      <alignment wrapText="1"/>
    </xf>
    <xf numFmtId="0" fontId="0" fillId="0" borderId="0" xfId="0" applyAlignment="1">
      <alignment horizontal="left"/>
    </xf>
    <xf numFmtId="0" fontId="1" fillId="4" borderId="0" xfId="0" applyFont="1" applyFill="1" applyAlignment="1">
      <alignment horizontal="left" vertical="top" wrapText="1"/>
    </xf>
    <xf numFmtId="0" fontId="1" fillId="2" borderId="0" xfId="0" applyFont="1" applyFill="1" applyAlignment="1">
      <alignment horizontal="left" vertical="top" wrapText="1"/>
    </xf>
    <xf numFmtId="0" fontId="1" fillId="5" borderId="0" xfId="0" applyFont="1" applyFill="1" applyAlignment="1">
      <alignment horizontal="left" vertical="top" wrapText="1"/>
    </xf>
    <xf numFmtId="0" fontId="2" fillId="0" borderId="0" xfId="0" applyFont="1" applyProtection="1">
      <protection locked="0"/>
    </xf>
    <xf numFmtId="0" fontId="0" fillId="0" borderId="0" xfId="0" applyProtection="1">
      <protection locked="0"/>
    </xf>
    <xf numFmtId="0" fontId="0" fillId="3" borderId="0" xfId="0" applyFill="1" applyAlignment="1" applyProtection="1">
      <alignment horizontal="center"/>
      <protection locked="0"/>
    </xf>
    <xf numFmtId="0" fontId="0" fillId="4" borderId="0" xfId="0" applyFill="1" applyAlignment="1" applyProtection="1">
      <alignment horizontal="center"/>
      <protection locked="0"/>
    </xf>
    <xf numFmtId="0" fontId="0" fillId="2" borderId="0" xfId="0" applyFill="1" applyAlignment="1" applyProtection="1">
      <alignment horizontal="center"/>
      <protection locked="0"/>
    </xf>
    <xf numFmtId="0" fontId="0" fillId="5" borderId="0" xfId="0" applyFill="1" applyAlignment="1" applyProtection="1">
      <alignment horizontal="center"/>
      <protection locked="0"/>
    </xf>
    <xf numFmtId="0" fontId="0" fillId="6" borderId="0" xfId="0" applyFill="1" applyAlignment="1" applyProtection="1">
      <alignment horizontal="center"/>
      <protection locked="0"/>
    </xf>
    <xf numFmtId="0" fontId="5" fillId="0" borderId="0" xfId="0" applyFont="1" applyFill="1" applyAlignment="1" applyProtection="1">
      <alignment horizontal="center"/>
      <protection locked="0"/>
    </xf>
    <xf numFmtId="0" fontId="5" fillId="0" borderId="0" xfId="0" applyFont="1" applyFill="1" applyProtection="1">
      <protection locked="0"/>
    </xf>
    <xf numFmtId="41" fontId="0" fillId="0" borderId="0" xfId="0" applyNumberFormat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1" fillId="0" borderId="0" xfId="0" applyFont="1" applyAlignment="1" applyProtection="1">
      <alignment horizontal="center" vertical="top" wrapText="1"/>
    </xf>
    <xf numFmtId="41" fontId="0" fillId="0" borderId="0" xfId="0" applyNumberFormat="1" applyAlignment="1" applyProtection="1">
      <alignment horizontal="center"/>
    </xf>
    <xf numFmtId="0" fontId="0" fillId="0" borderId="0" xfId="0" applyAlignment="1" applyProtection="1">
      <alignment horizontal="center"/>
    </xf>
    <xf numFmtId="0" fontId="2" fillId="0" borderId="0" xfId="0" applyFont="1" applyAlignment="1" applyProtection="1">
      <alignment horizontal="center"/>
    </xf>
    <xf numFmtId="0" fontId="5" fillId="0" borderId="0" xfId="0" applyFont="1" applyFill="1" applyAlignment="1" applyProtection="1">
      <alignment horizontal="center"/>
    </xf>
    <xf numFmtId="0" fontId="2" fillId="0" borderId="0" xfId="0" applyFont="1" applyProtection="1"/>
    <xf numFmtId="0" fontId="1" fillId="5" borderId="0" xfId="0" applyFont="1" applyFill="1" applyAlignment="1" applyProtection="1">
      <alignment horizontal="center" vertical="top" wrapText="1"/>
    </xf>
    <xf numFmtId="41" fontId="1" fillId="0" borderId="0" xfId="0" applyNumberFormat="1" applyFont="1" applyAlignment="1" applyProtection="1">
      <alignment horizontal="center"/>
    </xf>
    <xf numFmtId="0" fontId="3" fillId="0" borderId="0" xfId="0" applyFont="1" applyAlignment="1" applyProtection="1">
      <alignment vertical="top"/>
    </xf>
    <xf numFmtId="0" fontId="6" fillId="0" borderId="0" xfId="0" applyFont="1" applyFill="1" applyAlignment="1" applyProtection="1">
      <alignment horizontal="center"/>
    </xf>
    <xf numFmtId="0" fontId="1" fillId="0" borderId="0" xfId="0" applyFont="1" applyAlignment="1">
      <alignment horizontal="left"/>
    </xf>
    <xf numFmtId="0" fontId="1" fillId="0" borderId="0" xfId="0" applyFont="1"/>
    <xf numFmtId="0" fontId="1" fillId="3" borderId="0" xfId="0" applyFont="1" applyFill="1" applyAlignment="1" applyProtection="1">
      <alignment horizontal="center" vertical="top" wrapText="1"/>
    </xf>
    <xf numFmtId="0" fontId="1" fillId="4" borderId="0" xfId="0" applyFont="1" applyFill="1" applyAlignment="1" applyProtection="1">
      <alignment horizontal="center" vertical="top" wrapText="1"/>
    </xf>
    <xf numFmtId="0" fontId="1" fillId="2" borderId="0" xfId="0" applyFont="1" applyFill="1" applyAlignment="1" applyProtection="1">
      <alignment horizontal="center" vertical="top" wrapText="1"/>
    </xf>
    <xf numFmtId="0" fontId="1" fillId="6" borderId="0" xfId="0" applyFont="1" applyFill="1" applyAlignment="1" applyProtection="1">
      <alignment horizontal="center" vertical="top" wrapText="1"/>
    </xf>
    <xf numFmtId="0" fontId="0" fillId="3" borderId="0" xfId="0" applyFill="1" applyAlignment="1" applyProtection="1">
      <alignment horizontal="center"/>
    </xf>
    <xf numFmtId="0" fontId="0" fillId="4" borderId="0" xfId="0" applyFill="1" applyAlignment="1" applyProtection="1">
      <alignment horizontal="center"/>
    </xf>
    <xf numFmtId="0" fontId="0" fillId="2" borderId="0" xfId="0" applyFill="1" applyAlignment="1" applyProtection="1">
      <alignment horizontal="center"/>
    </xf>
    <xf numFmtId="0" fontId="0" fillId="5" borderId="0" xfId="0" applyFill="1" applyAlignment="1" applyProtection="1">
      <alignment horizontal="center"/>
    </xf>
    <xf numFmtId="0" fontId="0" fillId="6" borderId="0" xfId="0" applyFill="1" applyAlignment="1" applyProtection="1">
      <alignment horizontal="center"/>
    </xf>
    <xf numFmtId="0" fontId="4" fillId="0" borderId="0" xfId="0" applyFont="1" applyAlignment="1" applyProtection="1">
      <alignment vertical="top"/>
    </xf>
    <xf numFmtId="0" fontId="3" fillId="0" borderId="0" xfId="0" applyFont="1" applyAlignment="1" applyProtection="1">
      <alignment vertical="top" wrapText="1"/>
    </xf>
    <xf numFmtId="0" fontId="5" fillId="0" borderId="0" xfId="0" applyFont="1" applyFill="1" applyAlignment="1" applyProtection="1">
      <alignment horizontal="left"/>
    </xf>
    <xf numFmtId="9" fontId="5" fillId="0" borderId="0" xfId="0" applyNumberFormat="1" applyFont="1" applyFill="1" applyAlignment="1" applyProtection="1">
      <alignment horizontal="center"/>
    </xf>
    <xf numFmtId="165" fontId="0" fillId="5" borderId="0" xfId="0" applyNumberFormat="1" applyFill="1" applyAlignment="1" applyProtection="1">
      <alignment horizontal="center"/>
      <protection locked="0"/>
    </xf>
    <xf numFmtId="165" fontId="0" fillId="0" borderId="0" xfId="0" applyNumberFormat="1" applyAlignment="1" applyProtection="1">
      <alignment horizontal="center"/>
      <protection locked="0"/>
    </xf>
    <xf numFmtId="164" fontId="1" fillId="0" borderId="0" xfId="0" applyNumberFormat="1" applyFont="1" applyAlignment="1" applyProtection="1">
      <alignment horizontal="center"/>
    </xf>
  </cellXfs>
  <cellStyles count="1">
    <cellStyle name="Standard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7"/>
  <sheetViews>
    <sheetView tabSelected="1" workbookViewId="0">
      <selection activeCell="C2" sqref="C2"/>
    </sheetView>
  </sheetViews>
  <sheetFormatPr baseColWidth="10" defaultColWidth="9.140625" defaultRowHeight="15" x14ac:dyDescent="0.25"/>
  <cols>
    <col min="1" max="4" width="10.42578125" style="17" customWidth="1"/>
    <col min="5" max="6" width="12.7109375" style="17" customWidth="1"/>
    <col min="7" max="7" width="14.5703125" style="17" customWidth="1"/>
    <col min="8" max="8" width="12.7109375" style="17" customWidth="1"/>
    <col min="9" max="9" width="10.42578125" style="17" customWidth="1"/>
    <col min="10" max="10" width="9.85546875" style="17" bestFit="1" customWidth="1"/>
    <col min="11" max="11" width="10.42578125" style="17" customWidth="1"/>
    <col min="12" max="12" width="8.7109375" style="17" customWidth="1"/>
    <col min="13" max="13" width="11.5703125" style="17" customWidth="1"/>
    <col min="14" max="14" width="9.7109375" style="17" customWidth="1"/>
    <col min="15" max="15" width="9" style="17" customWidth="1"/>
    <col min="16" max="16" width="15" style="17" customWidth="1"/>
    <col min="17" max="16384" width="9.140625" style="8"/>
  </cols>
  <sheetData>
    <row r="1" spans="1:17" s="7" customFormat="1" ht="18.75" x14ac:dyDescent="0.3">
      <c r="A1" s="26" t="s">
        <v>51</v>
      </c>
      <c r="B1" s="21"/>
      <c r="C1" s="45">
        <v>30000</v>
      </c>
      <c r="D1" s="45"/>
      <c r="E1" s="21"/>
      <c r="F1" s="21"/>
      <c r="G1" s="21"/>
      <c r="H1" s="21"/>
      <c r="I1" s="21"/>
      <c r="J1" s="21"/>
      <c r="K1" s="26" t="s">
        <v>17</v>
      </c>
      <c r="L1" s="40"/>
      <c r="M1" s="40"/>
      <c r="N1" s="21"/>
      <c r="O1" s="26" t="s">
        <v>16</v>
      </c>
      <c r="P1" s="26" t="s">
        <v>1</v>
      </c>
    </row>
    <row r="2" spans="1:17" ht="30" customHeight="1" x14ac:dyDescent="0.25">
      <c r="A2" s="30" t="s">
        <v>4</v>
      </c>
      <c r="B2" s="30" t="s">
        <v>5</v>
      </c>
      <c r="C2" s="30" t="s">
        <v>6</v>
      </c>
      <c r="D2" s="30" t="s">
        <v>7</v>
      </c>
      <c r="E2" s="31" t="s">
        <v>8</v>
      </c>
      <c r="F2" s="31" t="s">
        <v>9</v>
      </c>
      <c r="G2" s="31" t="s">
        <v>10</v>
      </c>
      <c r="H2" s="31" t="s">
        <v>11</v>
      </c>
      <c r="I2" s="32" t="s">
        <v>12</v>
      </c>
      <c r="J2" s="18" t="s">
        <v>13</v>
      </c>
      <c r="K2" s="24" t="s">
        <v>14</v>
      </c>
      <c r="L2" s="24" t="s">
        <v>0</v>
      </c>
      <c r="M2" s="24" t="s">
        <v>15</v>
      </c>
      <c r="N2" s="18" t="s">
        <v>13</v>
      </c>
      <c r="O2" s="33" t="s">
        <v>16</v>
      </c>
      <c r="P2" s="24"/>
    </row>
    <row r="3" spans="1:17" x14ac:dyDescent="0.25">
      <c r="A3" s="34">
        <v>1</v>
      </c>
      <c r="B3" s="34">
        <v>1</v>
      </c>
      <c r="C3" s="34">
        <v>1</v>
      </c>
      <c r="D3" s="34">
        <v>1</v>
      </c>
      <c r="E3" s="35">
        <v>0</v>
      </c>
      <c r="F3" s="35">
        <v>0</v>
      </c>
      <c r="G3" s="35">
        <v>0</v>
      </c>
      <c r="H3" s="35">
        <v>0</v>
      </c>
      <c r="I3" s="36">
        <v>0</v>
      </c>
      <c r="J3" s="19">
        <f>C$1+((A3-1)*0.08*C$1)+((B3-1)*0.08*C$1)+((C3-1)*0.08*C$1)+((D3-1)*0.08*C$1)+(E3*0.08*C$1)+(F3*0.08*C$1)+(G3*0.08*C$1)+(H3*0.08*C$1)+(I3*0.05*C$1)</f>
        <v>30000</v>
      </c>
      <c r="K3" s="43">
        <v>0</v>
      </c>
      <c r="L3" s="37">
        <v>0</v>
      </c>
      <c r="M3" s="37">
        <v>0</v>
      </c>
      <c r="N3" s="19">
        <f>J3-((J3*0.5*K3)+(J3*0.08*L3)+(J3*0.08*M3))</f>
        <v>30000</v>
      </c>
      <c r="O3" s="38">
        <v>0</v>
      </c>
      <c r="P3" s="25">
        <f>N3+N3*0.8*O3</f>
        <v>30000</v>
      </c>
    </row>
    <row r="4" spans="1:17" x14ac:dyDescent="0.25">
      <c r="J4" s="20"/>
      <c r="N4" s="20"/>
      <c r="P4" s="20"/>
    </row>
    <row r="5" spans="1:17" s="7" customFormat="1" ht="21" x14ac:dyDescent="0.3">
      <c r="A5" s="39" t="s">
        <v>19</v>
      </c>
      <c r="B5" s="21"/>
      <c r="C5" s="25"/>
      <c r="D5" s="21"/>
      <c r="E5" s="21"/>
      <c r="F5" s="21"/>
      <c r="G5" s="21"/>
      <c r="H5" s="21"/>
      <c r="I5" s="21"/>
      <c r="J5" s="21"/>
      <c r="K5" s="23"/>
      <c r="L5" s="23"/>
      <c r="M5" s="23"/>
      <c r="N5" s="23"/>
      <c r="O5" s="23"/>
      <c r="P5" s="23"/>
    </row>
    <row r="6" spans="1:17" s="7" customFormat="1" ht="18.75" x14ac:dyDescent="0.3">
      <c r="A6" s="26" t="s">
        <v>20</v>
      </c>
      <c r="B6" s="21"/>
      <c r="C6" s="25"/>
      <c r="D6" s="21"/>
      <c r="E6" s="21"/>
      <c r="F6" s="21"/>
      <c r="G6" s="21"/>
      <c r="H6" s="21"/>
      <c r="I6" s="21"/>
      <c r="J6" s="21"/>
      <c r="K6" s="26" t="s">
        <v>17</v>
      </c>
      <c r="L6" s="40"/>
      <c r="M6" s="40"/>
      <c r="N6" s="21"/>
      <c r="O6" s="26" t="s">
        <v>16</v>
      </c>
      <c r="P6" s="26" t="s">
        <v>1</v>
      </c>
    </row>
    <row r="7" spans="1:17" s="14" customFormat="1" x14ac:dyDescent="0.25">
      <c r="A7" s="41" t="s">
        <v>50</v>
      </c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</row>
    <row r="8" spans="1:17" s="15" customFormat="1" x14ac:dyDescent="0.25">
      <c r="A8" s="42">
        <v>0.08</v>
      </c>
      <c r="B8" s="42">
        <v>0.08</v>
      </c>
      <c r="C8" s="42">
        <v>0.08</v>
      </c>
      <c r="D8" s="42">
        <v>0.08</v>
      </c>
      <c r="E8" s="42">
        <v>0.08</v>
      </c>
      <c r="F8" s="42">
        <v>0.08</v>
      </c>
      <c r="G8" s="42">
        <v>0.08</v>
      </c>
      <c r="H8" s="42">
        <v>0.08</v>
      </c>
      <c r="I8" s="42">
        <v>0.05</v>
      </c>
      <c r="J8" s="22"/>
      <c r="K8" s="42">
        <v>-0.5</v>
      </c>
      <c r="L8" s="42">
        <v>-0.08</v>
      </c>
      <c r="M8" s="42">
        <v>-0.08</v>
      </c>
      <c r="N8" s="22"/>
      <c r="O8" s="42">
        <v>0.8</v>
      </c>
      <c r="P8" s="27"/>
    </row>
    <row r="9" spans="1:17" ht="30" customHeight="1" x14ac:dyDescent="0.25">
      <c r="A9" s="30" t="s">
        <v>4</v>
      </c>
      <c r="B9" s="30" t="s">
        <v>5</v>
      </c>
      <c r="C9" s="30" t="s">
        <v>6</v>
      </c>
      <c r="D9" s="30" t="s">
        <v>7</v>
      </c>
      <c r="E9" s="31" t="s">
        <v>8</v>
      </c>
      <c r="F9" s="31" t="s">
        <v>9</v>
      </c>
      <c r="G9" s="31" t="s">
        <v>10</v>
      </c>
      <c r="H9" s="31" t="s">
        <v>11</v>
      </c>
      <c r="I9" s="32" t="s">
        <v>12</v>
      </c>
      <c r="J9" s="18" t="s">
        <v>13</v>
      </c>
      <c r="K9" s="24" t="s">
        <v>14</v>
      </c>
      <c r="L9" s="24" t="s">
        <v>0</v>
      </c>
      <c r="M9" s="24" t="s">
        <v>15</v>
      </c>
      <c r="N9" s="18" t="s">
        <v>13</v>
      </c>
      <c r="O9" s="33" t="s">
        <v>16</v>
      </c>
      <c r="P9" s="24"/>
    </row>
    <row r="10" spans="1:17" x14ac:dyDescent="0.25">
      <c r="A10" s="9">
        <v>1</v>
      </c>
      <c r="B10" s="9">
        <v>1</v>
      </c>
      <c r="C10" s="9">
        <v>1</v>
      </c>
      <c r="D10" s="9">
        <v>1</v>
      </c>
      <c r="E10" s="10">
        <v>0</v>
      </c>
      <c r="F10" s="10">
        <v>0</v>
      </c>
      <c r="G10" s="10">
        <v>0</v>
      </c>
      <c r="H10" s="10">
        <v>0</v>
      </c>
      <c r="I10" s="11">
        <v>0</v>
      </c>
      <c r="J10" s="19">
        <f t="shared" ref="J10:J12" si="0">C$1+((A10-1)*0.08*C$1)+((B10-1)*0.08*C$1)+((C10-1)*0.08*C$1)+((D10-1)*0.08*C$1)+(E10*0.08*C$1)+(F10*0.08*C$1)+(G10*0.08*C$1)+(H10*0.08*C$1)+(I10*0.05*C$1)</f>
        <v>30000</v>
      </c>
      <c r="K10" s="43">
        <v>0.8</v>
      </c>
      <c r="L10" s="12">
        <v>0</v>
      </c>
      <c r="M10" s="12">
        <v>0</v>
      </c>
      <c r="N10" s="19">
        <f>J10-((J10*0.5*K10)+(J10*0.08*L10)+(J10*0.08*M10))</f>
        <v>18000</v>
      </c>
      <c r="O10" s="13">
        <v>0</v>
      </c>
      <c r="P10" s="25">
        <f>IF(O10=0,IF(AND((N10+N10*0.8*O10)&gt;=15000,(N10+N10*0.8*O10)&lt;=60000),N10+N10*0.8*O10,"hors norme"),IF(AND((N10+N10*0.8*O10)&gt;=27000,(N10+N10*0.8*O10)&lt;=108000),N10+N10*0.8*O10,"hors norme"))</f>
        <v>18000</v>
      </c>
    </row>
    <row r="11" spans="1:17" x14ac:dyDescent="0.25">
      <c r="A11" s="9">
        <v>3</v>
      </c>
      <c r="B11" s="9">
        <v>2</v>
      </c>
      <c r="C11" s="9">
        <v>3</v>
      </c>
      <c r="D11" s="9">
        <v>1</v>
      </c>
      <c r="E11" s="10">
        <v>1</v>
      </c>
      <c r="F11" s="10">
        <v>0</v>
      </c>
      <c r="G11" s="10">
        <v>1</v>
      </c>
      <c r="H11" s="10">
        <v>0</v>
      </c>
      <c r="I11" s="11">
        <v>0</v>
      </c>
      <c r="J11" s="19">
        <f t="shared" si="0"/>
        <v>46800</v>
      </c>
      <c r="K11" s="43">
        <v>0.2</v>
      </c>
      <c r="L11" s="12">
        <v>0</v>
      </c>
      <c r="M11" s="12">
        <v>0</v>
      </c>
      <c r="N11" s="19">
        <f t="shared" ref="N11:N12" si="1">J11-((J11*0.5*K11)+(J11*0.08*L11)+(J11*0.08*M11))</f>
        <v>42120</v>
      </c>
      <c r="O11" s="13">
        <v>0</v>
      </c>
      <c r="P11" s="25">
        <f t="shared" ref="P11:P12" si="2">IF(O11=0,IF(AND((N11+N11*0.8*O11)&gt;=15000,(N11+N11*0.8*O11)&lt;=60000),N11+N11*0.8*O11,"hors norme"),IF(AND((N11+N11*0.8*O11)&gt;=27000,(N11+N11*0.8*O11)&lt;=108000),N11+N11*0.8*O11,"hors norme"))</f>
        <v>42120</v>
      </c>
    </row>
    <row r="12" spans="1:17" x14ac:dyDescent="0.25">
      <c r="A12" s="9">
        <v>2</v>
      </c>
      <c r="B12" s="9">
        <v>3</v>
      </c>
      <c r="C12" s="9">
        <v>3</v>
      </c>
      <c r="D12" s="9">
        <v>2</v>
      </c>
      <c r="E12" s="10">
        <v>1</v>
      </c>
      <c r="F12" s="10">
        <v>1</v>
      </c>
      <c r="G12" s="10">
        <v>1</v>
      </c>
      <c r="H12" s="10">
        <v>1</v>
      </c>
      <c r="I12" s="11">
        <v>3</v>
      </c>
      <c r="J12" s="19">
        <f t="shared" si="0"/>
        <v>58500</v>
      </c>
      <c r="K12" s="43">
        <v>1</v>
      </c>
      <c r="L12" s="12">
        <v>1</v>
      </c>
      <c r="M12" s="12">
        <v>1</v>
      </c>
      <c r="N12" s="19">
        <f t="shared" si="1"/>
        <v>19890</v>
      </c>
      <c r="O12" s="13">
        <v>1</v>
      </c>
      <c r="P12" s="25">
        <f t="shared" si="2"/>
        <v>35802</v>
      </c>
    </row>
    <row r="13" spans="1:17" x14ac:dyDescent="0.25">
      <c r="J13" s="20"/>
      <c r="K13" s="44"/>
      <c r="N13" s="20"/>
      <c r="P13" s="20"/>
    </row>
    <row r="14" spans="1:17" x14ac:dyDescent="0.25">
      <c r="A14" s="9">
        <v>1</v>
      </c>
      <c r="B14" s="9">
        <v>1</v>
      </c>
      <c r="C14" s="9">
        <v>1</v>
      </c>
      <c r="D14" s="9">
        <v>1</v>
      </c>
      <c r="E14" s="10">
        <v>0</v>
      </c>
      <c r="F14" s="10">
        <v>0</v>
      </c>
      <c r="G14" s="10">
        <v>0</v>
      </c>
      <c r="H14" s="10">
        <v>0</v>
      </c>
      <c r="I14" s="11">
        <v>0</v>
      </c>
      <c r="J14" s="19">
        <f t="shared" ref="J14:J17" si="3">C$1+((A14-1)*0.08*C$1)+((B14-1)*0.08*C$1)+((C14-1)*0.08*C$1)+((D14-1)*0.08*C$1)+(E14*0.08*C$1)+(F14*0.08*C$1)+(G14*0.08*C$1)+(H14*0.08*C$1)+(I14*0.05*C$1)</f>
        <v>30000</v>
      </c>
      <c r="K14" s="43">
        <v>1</v>
      </c>
      <c r="L14" s="12">
        <v>1</v>
      </c>
      <c r="M14" s="12">
        <v>0</v>
      </c>
      <c r="N14" s="19">
        <f>J14-((J14*0.5*K14)+(J14*0.08*L14)+(J14*0.08*M14))</f>
        <v>12600</v>
      </c>
      <c r="O14" s="13">
        <v>0</v>
      </c>
      <c r="P14" s="25" t="s">
        <v>18</v>
      </c>
      <c r="Q14" s="16"/>
    </row>
    <row r="15" spans="1:17" x14ac:dyDescent="0.25">
      <c r="A15" s="9">
        <v>4</v>
      </c>
      <c r="B15" s="9">
        <v>5</v>
      </c>
      <c r="C15" s="9">
        <v>4</v>
      </c>
      <c r="D15" s="9">
        <v>2</v>
      </c>
      <c r="E15" s="10">
        <v>1</v>
      </c>
      <c r="F15" s="10">
        <v>1</v>
      </c>
      <c r="G15" s="10">
        <v>0</v>
      </c>
      <c r="H15" s="10">
        <v>0</v>
      </c>
      <c r="I15" s="11">
        <v>0</v>
      </c>
      <c r="J15" s="19">
        <f t="shared" si="3"/>
        <v>61200</v>
      </c>
      <c r="K15" s="43">
        <v>0</v>
      </c>
      <c r="L15" s="12">
        <v>0</v>
      </c>
      <c r="M15" s="12">
        <v>0</v>
      </c>
      <c r="N15" s="19">
        <f t="shared" ref="N15:N16" si="4">J15-((J15*0.5*K15)+(J15*0.08*L15)+(J15*0.08*M15))</f>
        <v>61200</v>
      </c>
      <c r="O15" s="13">
        <v>0</v>
      </c>
      <c r="P15" s="25" t="s">
        <v>18</v>
      </c>
      <c r="Q15" s="16"/>
    </row>
    <row r="16" spans="1:17" x14ac:dyDescent="0.25">
      <c r="A16" s="9">
        <v>1</v>
      </c>
      <c r="B16" s="9">
        <v>2</v>
      </c>
      <c r="C16" s="9">
        <v>2</v>
      </c>
      <c r="D16" s="9">
        <v>1</v>
      </c>
      <c r="E16" s="10">
        <v>1</v>
      </c>
      <c r="F16" s="10">
        <v>1</v>
      </c>
      <c r="G16" s="10">
        <v>0</v>
      </c>
      <c r="H16" s="10">
        <v>0</v>
      </c>
      <c r="I16" s="11">
        <v>3</v>
      </c>
      <c r="J16" s="19">
        <f t="shared" si="3"/>
        <v>44100</v>
      </c>
      <c r="K16" s="43">
        <v>1</v>
      </c>
      <c r="L16" s="12">
        <v>1</v>
      </c>
      <c r="M16" s="12">
        <v>1</v>
      </c>
      <c r="N16" s="19">
        <f t="shared" si="4"/>
        <v>14994</v>
      </c>
      <c r="O16" s="13">
        <v>1</v>
      </c>
      <c r="P16" s="25" t="s">
        <v>18</v>
      </c>
      <c r="Q16" s="16"/>
    </row>
    <row r="17" spans="1:17" x14ac:dyDescent="0.25">
      <c r="A17" s="9">
        <v>3</v>
      </c>
      <c r="B17" s="9">
        <v>6</v>
      </c>
      <c r="C17" s="9">
        <v>3</v>
      </c>
      <c r="D17" s="9">
        <v>2</v>
      </c>
      <c r="E17" s="10">
        <v>0</v>
      </c>
      <c r="F17" s="10">
        <v>0</v>
      </c>
      <c r="G17" s="10">
        <v>0</v>
      </c>
      <c r="H17" s="10">
        <v>1</v>
      </c>
      <c r="I17" s="11">
        <v>3</v>
      </c>
      <c r="J17" s="19">
        <f t="shared" si="3"/>
        <v>60900</v>
      </c>
      <c r="K17" s="43">
        <v>0</v>
      </c>
      <c r="L17" s="12">
        <v>0</v>
      </c>
      <c r="M17" s="12">
        <v>0</v>
      </c>
      <c r="N17" s="19">
        <f t="shared" ref="N17" si="5">J17-((J17*0.5*K17)+(J17*0.08*L17)+(J17*0.08*M17))</f>
        <v>60900</v>
      </c>
      <c r="O17" s="13">
        <v>1</v>
      </c>
      <c r="P17" s="25" t="s">
        <v>18</v>
      </c>
      <c r="Q17" s="16"/>
    </row>
  </sheetData>
  <mergeCells count="1">
    <mergeCell ref="C1:D1"/>
  </mergeCell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5"/>
  <sheetViews>
    <sheetView workbookViewId="0">
      <selection activeCell="A4" sqref="A4"/>
    </sheetView>
  </sheetViews>
  <sheetFormatPr baseColWidth="10" defaultRowHeight="15" x14ac:dyDescent="0.25"/>
  <cols>
    <col min="1" max="1" width="29.7109375" style="3" customWidth="1"/>
    <col min="2" max="2" width="55.7109375" customWidth="1"/>
    <col min="3" max="3" width="4.7109375" customWidth="1"/>
    <col min="6" max="6" width="46" customWidth="1"/>
  </cols>
  <sheetData>
    <row r="1" spans="1:6" x14ac:dyDescent="0.25">
      <c r="A1" s="28" t="s">
        <v>21</v>
      </c>
      <c r="B1" s="29" t="s">
        <v>22</v>
      </c>
      <c r="C1" s="29"/>
      <c r="D1" s="29" t="s">
        <v>23</v>
      </c>
      <c r="F1" s="29" t="s">
        <v>24</v>
      </c>
    </row>
    <row r="3" spans="1:6" x14ac:dyDescent="0.25">
      <c r="A3" s="1" t="s">
        <v>4</v>
      </c>
      <c r="B3" s="2" t="s">
        <v>30</v>
      </c>
      <c r="D3" t="s">
        <v>2</v>
      </c>
    </row>
    <row r="4" spans="1:6" x14ac:dyDescent="0.25">
      <c r="B4" s="2"/>
    </row>
    <row r="5" spans="1:6" x14ac:dyDescent="0.25">
      <c r="A5" s="1" t="s">
        <v>5</v>
      </c>
      <c r="B5" s="2" t="s">
        <v>31</v>
      </c>
      <c r="D5" t="s">
        <v>2</v>
      </c>
    </row>
    <row r="6" spans="1:6" x14ac:dyDescent="0.25">
      <c r="B6" s="2"/>
    </row>
    <row r="7" spans="1:6" x14ac:dyDescent="0.25">
      <c r="A7" s="1" t="s">
        <v>6</v>
      </c>
      <c r="B7" s="2" t="s">
        <v>32</v>
      </c>
      <c r="D7" t="s">
        <v>2</v>
      </c>
    </row>
    <row r="8" spans="1:6" x14ac:dyDescent="0.25">
      <c r="B8" s="2"/>
    </row>
    <row r="9" spans="1:6" x14ac:dyDescent="0.25">
      <c r="A9" s="1" t="s">
        <v>7</v>
      </c>
      <c r="B9" s="2" t="s">
        <v>33</v>
      </c>
      <c r="D9" t="s">
        <v>34</v>
      </c>
    </row>
    <row r="10" spans="1:6" x14ac:dyDescent="0.25">
      <c r="B10" s="2"/>
    </row>
    <row r="11" spans="1:6" x14ac:dyDescent="0.25">
      <c r="A11" s="4" t="s">
        <v>8</v>
      </c>
      <c r="B11" s="2" t="s">
        <v>37</v>
      </c>
      <c r="D11" t="s">
        <v>35</v>
      </c>
      <c r="F11" s="2" t="s">
        <v>38</v>
      </c>
    </row>
    <row r="12" spans="1:6" x14ac:dyDescent="0.25">
      <c r="B12" s="2"/>
    </row>
    <row r="13" spans="1:6" ht="13.15" customHeight="1" x14ac:dyDescent="0.25">
      <c r="A13" s="4" t="s">
        <v>9</v>
      </c>
      <c r="B13" s="2" t="s">
        <v>39</v>
      </c>
      <c r="D13" t="s">
        <v>35</v>
      </c>
      <c r="F13" t="s">
        <v>40</v>
      </c>
    </row>
    <row r="15" spans="1:6" ht="30" x14ac:dyDescent="0.25">
      <c r="A15" s="4" t="s">
        <v>25</v>
      </c>
      <c r="B15" s="2" t="s">
        <v>41</v>
      </c>
      <c r="D15" t="s">
        <v>2</v>
      </c>
    </row>
    <row r="17" spans="1:6" ht="30" x14ac:dyDescent="0.25">
      <c r="A17" s="4" t="s">
        <v>26</v>
      </c>
      <c r="B17" s="2" t="s">
        <v>42</v>
      </c>
      <c r="D17" t="s">
        <v>2</v>
      </c>
    </row>
    <row r="19" spans="1:6" x14ac:dyDescent="0.25">
      <c r="A19" s="5" t="s">
        <v>27</v>
      </c>
      <c r="B19" s="2" t="s">
        <v>43</v>
      </c>
      <c r="D19" t="s">
        <v>3</v>
      </c>
      <c r="F19" t="s">
        <v>44</v>
      </c>
    </row>
    <row r="21" spans="1:6" ht="44.45" customHeight="1" x14ac:dyDescent="0.25">
      <c r="A21" s="6" t="s">
        <v>28</v>
      </c>
      <c r="B21" s="2" t="s">
        <v>45</v>
      </c>
      <c r="D21" s="2" t="s">
        <v>36</v>
      </c>
      <c r="F21" s="2" t="s">
        <v>49</v>
      </c>
    </row>
    <row r="22" spans="1:6" x14ac:dyDescent="0.25">
      <c r="F22" s="2"/>
    </row>
    <row r="23" spans="1:6" ht="45" x14ac:dyDescent="0.25">
      <c r="A23" s="6" t="s">
        <v>0</v>
      </c>
      <c r="B23" s="2" t="s">
        <v>46</v>
      </c>
      <c r="D23" t="s">
        <v>2</v>
      </c>
      <c r="F23" s="2" t="s">
        <v>48</v>
      </c>
    </row>
    <row r="24" spans="1:6" x14ac:dyDescent="0.25">
      <c r="F24" s="2"/>
    </row>
    <row r="25" spans="1:6" ht="60" x14ac:dyDescent="0.25">
      <c r="A25" s="6" t="s">
        <v>29</v>
      </c>
      <c r="B25" s="2" t="s">
        <v>47</v>
      </c>
      <c r="D25" t="s">
        <v>2</v>
      </c>
      <c r="F25" s="2" t="s">
        <v>48</v>
      </c>
    </row>
  </sheetData>
  <sheetProtection sheet="1" objects="1" scenarios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Berechnungsmodell</vt:lpstr>
      <vt:lpstr>Definitionen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2024-07-02T11:50:11Z</dcterms:modified>
</cp:coreProperties>
</file>