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modèle de calcul" sheetId="1" r:id="rId1"/>
    <sheet name="définitions" sheetId="2" r:id="rId2"/>
  </sheets>
  <calcPr calcId="152511"/>
</workbook>
</file>

<file path=xl/calcChain.xml><?xml version="1.0" encoding="utf-8"?>
<calcChain xmlns="http://schemas.openxmlformats.org/spreadsheetml/2006/main">
  <c r="J17" i="1" l="1"/>
  <c r="N17" i="1" s="1"/>
  <c r="J16" i="1"/>
  <c r="N16" i="1" s="1"/>
  <c r="P16" i="1" s="1"/>
  <c r="J15" i="1"/>
  <c r="N15" i="1" s="1"/>
  <c r="P15" i="1" s="1"/>
  <c r="J14" i="1"/>
  <c r="N14" i="1" s="1"/>
  <c r="P14" i="1" s="1"/>
  <c r="J12" i="1"/>
  <c r="J11" i="1"/>
  <c r="J10" i="1"/>
  <c r="J3" i="1"/>
  <c r="N3" i="1" s="1"/>
  <c r="P17" i="1" l="1"/>
  <c r="P3" i="1"/>
  <c r="N12" i="1" l="1"/>
  <c r="P12" i="1" s="1"/>
  <c r="N10" i="1"/>
  <c r="P10" i="1" s="1"/>
  <c r="N11" i="1" l="1"/>
  <c r="P11" i="1" s="1"/>
</calcChain>
</file>

<file path=xl/sharedStrings.xml><?xml version="1.0" encoding="utf-8"?>
<sst xmlns="http://schemas.openxmlformats.org/spreadsheetml/2006/main" count="86" uniqueCount="49">
  <si>
    <t>Méthode</t>
  </si>
  <si>
    <t>TP</t>
  </si>
  <si>
    <t>Utilisateur</t>
  </si>
  <si>
    <t>Exterieur</t>
  </si>
  <si>
    <t>Similaire</t>
  </si>
  <si>
    <t>Famille</t>
  </si>
  <si>
    <t>Sous-total</t>
  </si>
  <si>
    <t>Prix de base</t>
  </si>
  <si>
    <t>Waiving</t>
  </si>
  <si>
    <t>Lettre d'accès</t>
  </si>
  <si>
    <t>Déductions</t>
  </si>
  <si>
    <t>Total</t>
  </si>
  <si>
    <t>Substance active</t>
  </si>
  <si>
    <t>Variations par rapport au prix de base</t>
  </si>
  <si>
    <t>Suppléments</t>
  </si>
  <si>
    <t xml:space="preserve">facteurs incrémentaux par rapport au prix de base, par variation unitaire </t>
  </si>
  <si>
    <t>Résidus ds aliments</t>
  </si>
  <si>
    <t>Document manquant</t>
  </si>
  <si>
    <t>Substance préoccupante</t>
  </si>
  <si>
    <t>Substance à substituer</t>
  </si>
  <si>
    <t>Résidus dans aliments</t>
  </si>
  <si>
    <t>nombre de substances actives</t>
  </si>
  <si>
    <t>1, 2, 3, …</t>
  </si>
  <si>
    <t>nombre de méthodes d'application</t>
  </si>
  <si>
    <t>privé ou professionnel</t>
  </si>
  <si>
    <t>1 ou 2</t>
  </si>
  <si>
    <t>0 ou 1</t>
  </si>
  <si>
    <t>si possibilité d'avoir des résidus dans les aliments</t>
  </si>
  <si>
    <t>Substance active à substituer</t>
  </si>
  <si>
    <t>chaque substance active dont la substitution est envisagée; selon l’art. 11g de l’OPBio </t>
  </si>
  <si>
    <t>nombre de documents manquants ou incomplets</t>
  </si>
  <si>
    <t>0, 1, 2, 3, …</t>
  </si>
  <si>
    <t xml:space="preserve">si le produit biocide est similaire au produit représentatif du CAR de la substance active, ou similaire à un produit pour lequel la firme a déjà reçu une première autorisation en Suisse </t>
  </si>
  <si>
    <t>entre 0 et 1</t>
  </si>
  <si>
    <t>si l’entreprise demande et obtient une exemption pour une étude (waiving ; hors les propriétés physico-chimiques)</t>
  </si>
  <si>
    <t>si l’entreprise obtient une lettre d’accès permettant d’utiliser des études (hors les propriétés physico-chimiques) pour des produits très similaires déjà autorisés sur le marché suisse</t>
  </si>
  <si>
    <t>CHAMP</t>
  </si>
  <si>
    <t>SIGNIFICATION</t>
  </si>
  <si>
    <t>VALEURS POSSIBLES</t>
  </si>
  <si>
    <t>nombre de types de produit</t>
  </si>
  <si>
    <t>si une application est prévue à l'extérieur</t>
  </si>
  <si>
    <t>autre substance que substance active; selon la définition de l’art. 2 chif 2 let.a OPBio (ou art. 3, let f BPR)</t>
  </si>
  <si>
    <t>COMMENTAIRES</t>
  </si>
  <si>
    <t>projection; 2 pourrait être réaliste</t>
  </si>
  <si>
    <t>les réductions sont décidées par l'organe de notification uniquement sur demande motivée de la firme</t>
  </si>
  <si>
    <t>les réductions sont décidées par l'organe de notification 
uniquement sur demande motivée de la firme</t>
  </si>
  <si>
    <t>si pas de similarité: 0 ; si totalement similaire: 1
les réductions sont décidées par l'organe de notification uniquement sur demande motivée de la firme</t>
  </si>
  <si>
    <t>si une application extérieure est prévue: 1</t>
  </si>
  <si>
    <t>si possibilité de résidus dans les aliments: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</si>
</sst>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&quot;CHF&quot;\ _ * #,##0_ ;_ * \-#,##0_ ;_ * &quot;-&quot;_ ;_ @_ 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41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</xf>
    <xf numFmtId="4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Protection="1"/>
    <xf numFmtId="0" fontId="1" fillId="5" borderId="0" xfId="0" applyFont="1" applyFill="1" applyAlignment="1" applyProtection="1">
      <alignment horizontal="center" vertical="top" wrapText="1"/>
    </xf>
    <xf numFmtId="41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Alignment="1" applyProtection="1">
      <alignment horizontal="center" vertical="top" wrapText="1"/>
    </xf>
    <xf numFmtId="0" fontId="1" fillId="4" borderId="0" xfId="0" applyFont="1" applyFill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center" vertical="top" wrapText="1"/>
    </xf>
    <xf numFmtId="0" fontId="1" fillId="6" borderId="0" xfId="0" applyFont="1" applyFill="1" applyAlignment="1" applyProtection="1">
      <alignment horizontal="center" vertical="top" wrapText="1"/>
    </xf>
    <xf numFmtId="0" fontId="0" fillId="3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5" fillId="0" borderId="0" xfId="0" applyFont="1" applyFill="1" applyAlignment="1" applyProtection="1">
      <alignment horizontal="left"/>
    </xf>
    <xf numFmtId="9" fontId="5" fillId="0" borderId="0" xfId="0" applyNumberFormat="1" applyFont="1" applyFill="1" applyAlignment="1" applyProtection="1">
      <alignment horizontal="center"/>
    </xf>
    <xf numFmtId="165" fontId="0" fillId="5" borderId="0" xfId="0" applyNumberFormat="1" applyFill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/>
  </sheetViews>
  <sheetFormatPr baseColWidth="10" defaultColWidth="9.109375" defaultRowHeight="14.4" x14ac:dyDescent="0.3"/>
  <cols>
    <col min="1" max="4" width="10.44140625" style="18" customWidth="1"/>
    <col min="5" max="8" width="12.6640625" style="18" customWidth="1"/>
    <col min="9" max="9" width="10.44140625" style="18" customWidth="1"/>
    <col min="10" max="10" width="9.88671875" style="18" bestFit="1" customWidth="1"/>
    <col min="11" max="13" width="10.44140625" style="18" customWidth="1"/>
    <col min="14" max="14" width="10" style="18" bestFit="1" customWidth="1"/>
    <col min="15" max="15" width="10.44140625" style="18" customWidth="1"/>
    <col min="16" max="16" width="11.77734375" style="18" bestFit="1" customWidth="1"/>
    <col min="17" max="16384" width="9.109375" style="9"/>
  </cols>
  <sheetData>
    <row r="1" spans="1:17" s="8" customFormat="1" ht="18" x14ac:dyDescent="0.35">
      <c r="A1" s="27" t="s">
        <v>7</v>
      </c>
      <c r="B1" s="22"/>
      <c r="C1" s="46">
        <v>30000</v>
      </c>
      <c r="D1" s="46"/>
      <c r="E1" s="22"/>
      <c r="F1" s="22"/>
      <c r="G1" s="22"/>
      <c r="H1" s="22"/>
      <c r="I1" s="22"/>
      <c r="J1" s="22"/>
      <c r="K1" s="27" t="s">
        <v>10</v>
      </c>
      <c r="L1" s="41"/>
      <c r="M1" s="41"/>
      <c r="N1" s="22"/>
      <c r="O1" s="27" t="s">
        <v>5</v>
      </c>
      <c r="P1" s="27" t="s">
        <v>11</v>
      </c>
    </row>
    <row r="2" spans="1:17" ht="30" customHeight="1" x14ac:dyDescent="0.3">
      <c r="A2" s="31" t="s">
        <v>12</v>
      </c>
      <c r="B2" s="31" t="s">
        <v>0</v>
      </c>
      <c r="C2" s="31" t="s">
        <v>1</v>
      </c>
      <c r="D2" s="31" t="s">
        <v>2</v>
      </c>
      <c r="E2" s="32" t="s">
        <v>3</v>
      </c>
      <c r="F2" s="32" t="s">
        <v>20</v>
      </c>
      <c r="G2" s="32" t="s">
        <v>18</v>
      </c>
      <c r="H2" s="32" t="s">
        <v>19</v>
      </c>
      <c r="I2" s="33" t="s">
        <v>17</v>
      </c>
      <c r="J2" s="19" t="s">
        <v>6</v>
      </c>
      <c r="K2" s="25" t="s">
        <v>4</v>
      </c>
      <c r="L2" s="25" t="s">
        <v>8</v>
      </c>
      <c r="M2" s="25" t="s">
        <v>9</v>
      </c>
      <c r="N2" s="19" t="s">
        <v>6</v>
      </c>
      <c r="O2" s="34" t="s">
        <v>5</v>
      </c>
      <c r="P2" s="25"/>
    </row>
    <row r="3" spans="1:17" x14ac:dyDescent="0.3">
      <c r="A3" s="35">
        <v>1</v>
      </c>
      <c r="B3" s="35">
        <v>1</v>
      </c>
      <c r="C3" s="35">
        <v>1</v>
      </c>
      <c r="D3" s="35">
        <v>1</v>
      </c>
      <c r="E3" s="36">
        <v>0</v>
      </c>
      <c r="F3" s="36">
        <v>0</v>
      </c>
      <c r="G3" s="36">
        <v>0</v>
      </c>
      <c r="H3" s="36">
        <v>0</v>
      </c>
      <c r="I3" s="37">
        <v>0</v>
      </c>
      <c r="J3" s="20">
        <f>C$1+((A3-1)*0.08*C$1)+((B3-1)*0.08*C$1)+((C3-1)*0.08*C$1)+((D3-1)*0.08*C$1)+(E3*0.08*C$1)+(F3*0.08*C$1)+(G3*0.08*C$1)+(H3*0.08*C$1)+(I3*0.05*C$1)</f>
        <v>30000</v>
      </c>
      <c r="K3" s="44">
        <v>0</v>
      </c>
      <c r="L3" s="38">
        <v>0</v>
      </c>
      <c r="M3" s="38">
        <v>0</v>
      </c>
      <c r="N3" s="20">
        <f>J3-((J3*0.5*K3)+(J3*0.08*L3)+(J3*0.08*M3))</f>
        <v>30000</v>
      </c>
      <c r="O3" s="39">
        <v>0</v>
      </c>
      <c r="P3" s="26">
        <f>N3+N3*0.8*O3</f>
        <v>30000</v>
      </c>
    </row>
    <row r="4" spans="1:17" x14ac:dyDescent="0.3">
      <c r="J4" s="21"/>
      <c r="N4" s="21"/>
      <c r="P4" s="21"/>
    </row>
    <row r="5" spans="1:17" s="8" customFormat="1" ht="21" x14ac:dyDescent="0.35">
      <c r="A5" s="40" t="s">
        <v>13</v>
      </c>
      <c r="B5" s="22"/>
      <c r="C5" s="26"/>
      <c r="D5" s="22"/>
      <c r="E5" s="22"/>
      <c r="F5" s="22"/>
      <c r="G5" s="22"/>
      <c r="H5" s="22"/>
      <c r="I5" s="22"/>
      <c r="J5" s="22"/>
      <c r="K5" s="24"/>
      <c r="L5" s="24"/>
      <c r="M5" s="24"/>
      <c r="N5" s="24"/>
      <c r="O5" s="24"/>
      <c r="P5" s="24"/>
    </row>
    <row r="6" spans="1:17" s="8" customFormat="1" ht="18" x14ac:dyDescent="0.35">
      <c r="A6" s="27" t="s">
        <v>14</v>
      </c>
      <c r="B6" s="22"/>
      <c r="C6" s="26"/>
      <c r="D6" s="22"/>
      <c r="E6" s="22"/>
      <c r="F6" s="22"/>
      <c r="G6" s="22"/>
      <c r="H6" s="22"/>
      <c r="I6" s="22"/>
      <c r="J6" s="22"/>
      <c r="K6" s="27" t="s">
        <v>10</v>
      </c>
      <c r="L6" s="41"/>
      <c r="M6" s="41"/>
      <c r="N6" s="22"/>
      <c r="O6" s="27" t="s">
        <v>5</v>
      </c>
      <c r="P6" s="27" t="s">
        <v>11</v>
      </c>
    </row>
    <row r="7" spans="1:17" s="15" customFormat="1" x14ac:dyDescent="0.3">
      <c r="A7" s="42" t="s">
        <v>15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s="16" customFormat="1" x14ac:dyDescent="0.3">
      <c r="A8" s="43">
        <v>0.08</v>
      </c>
      <c r="B8" s="43">
        <v>0.08</v>
      </c>
      <c r="C8" s="43">
        <v>0.08</v>
      </c>
      <c r="D8" s="43">
        <v>0.08</v>
      </c>
      <c r="E8" s="43">
        <v>0.08</v>
      </c>
      <c r="F8" s="43">
        <v>0.08</v>
      </c>
      <c r="G8" s="43">
        <v>0.08</v>
      </c>
      <c r="H8" s="43">
        <v>0.08</v>
      </c>
      <c r="I8" s="43">
        <v>0.05</v>
      </c>
      <c r="J8" s="23"/>
      <c r="K8" s="43">
        <v>-0.5</v>
      </c>
      <c r="L8" s="43">
        <v>-0.08</v>
      </c>
      <c r="M8" s="43">
        <v>-0.08</v>
      </c>
      <c r="N8" s="23"/>
      <c r="O8" s="43">
        <v>0.8</v>
      </c>
      <c r="P8" s="28"/>
    </row>
    <row r="9" spans="1:17" ht="30" customHeight="1" x14ac:dyDescent="0.3">
      <c r="A9" s="31" t="s">
        <v>12</v>
      </c>
      <c r="B9" s="31" t="s">
        <v>0</v>
      </c>
      <c r="C9" s="31" t="s">
        <v>1</v>
      </c>
      <c r="D9" s="31" t="s">
        <v>2</v>
      </c>
      <c r="E9" s="32" t="s">
        <v>3</v>
      </c>
      <c r="F9" s="32" t="s">
        <v>16</v>
      </c>
      <c r="G9" s="32" t="s">
        <v>18</v>
      </c>
      <c r="H9" s="32" t="s">
        <v>19</v>
      </c>
      <c r="I9" s="33" t="s">
        <v>17</v>
      </c>
      <c r="J9" s="19" t="s">
        <v>6</v>
      </c>
      <c r="K9" s="25" t="s">
        <v>4</v>
      </c>
      <c r="L9" s="25" t="s">
        <v>8</v>
      </c>
      <c r="M9" s="25" t="s">
        <v>9</v>
      </c>
      <c r="N9" s="19" t="s">
        <v>6</v>
      </c>
      <c r="O9" s="34" t="s">
        <v>5</v>
      </c>
      <c r="P9" s="25"/>
    </row>
    <row r="10" spans="1:17" x14ac:dyDescent="0.3">
      <c r="A10" s="10">
        <v>1</v>
      </c>
      <c r="B10" s="10">
        <v>1</v>
      </c>
      <c r="C10" s="10">
        <v>1</v>
      </c>
      <c r="D10" s="10">
        <v>1</v>
      </c>
      <c r="E10" s="11">
        <v>0</v>
      </c>
      <c r="F10" s="11">
        <v>0</v>
      </c>
      <c r="G10" s="11">
        <v>0</v>
      </c>
      <c r="H10" s="11">
        <v>0</v>
      </c>
      <c r="I10" s="12">
        <v>0</v>
      </c>
      <c r="J10" s="20">
        <f t="shared" ref="J10:J12" si="0">C$1+((A10-1)*0.08*C$1)+((B10-1)*0.08*C$1)+((C10-1)*0.08*C$1)+((D10-1)*0.08*C$1)+(E10*0.08*C$1)+(F10*0.08*C$1)+(G10*0.08*C$1)+(H10*0.08*C$1)+(I10*0.05*C$1)</f>
        <v>30000</v>
      </c>
      <c r="K10" s="44">
        <v>0.8</v>
      </c>
      <c r="L10" s="13">
        <v>0</v>
      </c>
      <c r="M10" s="13">
        <v>0</v>
      </c>
      <c r="N10" s="20">
        <f>J10-((J10*0.5*K10)+(J10*0.08*L10)+(J10*0.08*M10))</f>
        <v>18000</v>
      </c>
      <c r="O10" s="14">
        <v>0</v>
      </c>
      <c r="P10" s="26">
        <f>IF(O10=0,IF(AND((N10+N10*0.8*O10)&gt;=15000,(N10+N10*0.8*O10)&lt;=60000),N10+N10*0.8*O10,"hors norme"),IF(AND((N10+N10*0.8*O10)&gt;=27000,(N10+N10*0.8*O10)&lt;=108000),N10+N10*0.8*O10,"hors norme"))</f>
        <v>18000</v>
      </c>
    </row>
    <row r="11" spans="1:17" x14ac:dyDescent="0.3">
      <c r="A11" s="10">
        <v>3</v>
      </c>
      <c r="B11" s="10">
        <v>2</v>
      </c>
      <c r="C11" s="10">
        <v>3</v>
      </c>
      <c r="D11" s="10">
        <v>1</v>
      </c>
      <c r="E11" s="11">
        <v>1</v>
      </c>
      <c r="F11" s="11">
        <v>0</v>
      </c>
      <c r="G11" s="11">
        <v>1</v>
      </c>
      <c r="H11" s="11">
        <v>0</v>
      </c>
      <c r="I11" s="12">
        <v>0</v>
      </c>
      <c r="J11" s="20">
        <f t="shared" si="0"/>
        <v>46800</v>
      </c>
      <c r="K11" s="44">
        <v>0.2</v>
      </c>
      <c r="L11" s="13">
        <v>0</v>
      </c>
      <c r="M11" s="13">
        <v>0</v>
      </c>
      <c r="N11" s="20">
        <f t="shared" ref="N11:N12" si="1">J11-((J11*0.5*K11)+(J11*0.08*L11)+(J11*0.08*M11))</f>
        <v>42120</v>
      </c>
      <c r="O11" s="14">
        <v>0</v>
      </c>
      <c r="P11" s="26">
        <f t="shared" ref="P11:P12" si="2">IF(O11=0,IF(AND((N11+N11*0.8*O11)&gt;=15000,(N11+N11*0.8*O11)&lt;=60000),N11+N11*0.8*O11,"hors norme"),IF(AND((N11+N11*0.8*O11)&gt;=27000,(N11+N11*0.8*O11)&lt;=108000),N11+N11*0.8*O11,"hors norme"))</f>
        <v>42120</v>
      </c>
    </row>
    <row r="12" spans="1:17" x14ac:dyDescent="0.3">
      <c r="A12" s="10">
        <v>2</v>
      </c>
      <c r="B12" s="10">
        <v>3</v>
      </c>
      <c r="C12" s="10">
        <v>3</v>
      </c>
      <c r="D12" s="10">
        <v>2</v>
      </c>
      <c r="E12" s="11">
        <v>1</v>
      </c>
      <c r="F12" s="11">
        <v>1</v>
      </c>
      <c r="G12" s="11">
        <v>1</v>
      </c>
      <c r="H12" s="11">
        <v>1</v>
      </c>
      <c r="I12" s="12">
        <v>3</v>
      </c>
      <c r="J12" s="20">
        <f t="shared" si="0"/>
        <v>58500</v>
      </c>
      <c r="K12" s="44">
        <v>1</v>
      </c>
      <c r="L12" s="13">
        <v>1</v>
      </c>
      <c r="M12" s="13">
        <v>1</v>
      </c>
      <c r="N12" s="20">
        <f t="shared" si="1"/>
        <v>19890</v>
      </c>
      <c r="O12" s="14">
        <v>1</v>
      </c>
      <c r="P12" s="26">
        <f t="shared" si="2"/>
        <v>35802</v>
      </c>
    </row>
    <row r="13" spans="1:17" x14ac:dyDescent="0.3">
      <c r="J13" s="21"/>
      <c r="K13" s="45"/>
      <c r="N13" s="21"/>
      <c r="P13" s="21"/>
    </row>
    <row r="14" spans="1:17" x14ac:dyDescent="0.3">
      <c r="A14" s="10">
        <v>1</v>
      </c>
      <c r="B14" s="10">
        <v>1</v>
      </c>
      <c r="C14" s="10">
        <v>1</v>
      </c>
      <c r="D14" s="10">
        <v>1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  <c r="J14" s="20">
        <f t="shared" ref="J14:J17" si="3">C$1+((A14-1)*0.08*C$1)+((B14-1)*0.08*C$1)+((C14-1)*0.08*C$1)+((D14-1)*0.08*C$1)+(E14*0.08*C$1)+(F14*0.08*C$1)+(G14*0.08*C$1)+(H14*0.08*C$1)+(I14*0.05*C$1)</f>
        <v>30000</v>
      </c>
      <c r="K14" s="44">
        <v>1</v>
      </c>
      <c r="L14" s="13">
        <v>1</v>
      </c>
      <c r="M14" s="13">
        <v>0</v>
      </c>
      <c r="N14" s="20">
        <f>J14-((J14*0.5*K14)+(J14*0.08*L14)+(J14*0.08*M14))</f>
        <v>12600</v>
      </c>
      <c r="O14" s="14">
        <v>0</v>
      </c>
      <c r="P14" s="26" t="str">
        <f>IF(O14=0,IF(AND((N14+N14*0.8*O14)&gt;=15000,(N14+N14*0.8*O14)&lt;=60000),N14+N14*0.8*O14,"hors norme"),IF(AND((N14+N14*0.8*O14)&gt;=27000,(N14+N14*0.8*O14)&lt;=108000),N14+N14*0.8*O14,"hors norme"))</f>
        <v>hors norme</v>
      </c>
      <c r="Q14" s="17"/>
    </row>
    <row r="15" spans="1:17" x14ac:dyDescent="0.3">
      <c r="A15" s="10">
        <v>4</v>
      </c>
      <c r="B15" s="10">
        <v>5</v>
      </c>
      <c r="C15" s="10">
        <v>4</v>
      </c>
      <c r="D15" s="10">
        <v>2</v>
      </c>
      <c r="E15" s="11">
        <v>1</v>
      </c>
      <c r="F15" s="11">
        <v>1</v>
      </c>
      <c r="G15" s="11">
        <v>0</v>
      </c>
      <c r="H15" s="11">
        <v>0</v>
      </c>
      <c r="I15" s="12">
        <v>0</v>
      </c>
      <c r="J15" s="20">
        <f t="shared" si="3"/>
        <v>61200</v>
      </c>
      <c r="K15" s="44">
        <v>0</v>
      </c>
      <c r="L15" s="13">
        <v>0</v>
      </c>
      <c r="M15" s="13">
        <v>0</v>
      </c>
      <c r="N15" s="20">
        <f t="shared" ref="N15:N16" si="4">J15-((J15*0.5*K15)+(J15*0.08*L15)+(J15*0.08*M15))</f>
        <v>61200</v>
      </c>
      <c r="O15" s="14">
        <v>0</v>
      </c>
      <c r="P15" s="26" t="str">
        <f t="shared" ref="P15:P16" si="5">IF(O15=0,IF(AND((N15+N15*0.8*O15)&gt;=15000,(N15+N15*0.8*O15)&lt;=60000),N15+N15*0.8*O15,"hors norme"),IF(AND((N15+N15*0.8*O15)&gt;=27000,(N15+N15*0.8*O15)&lt;=108000),N15+N15*0.8*O15,"hors norme"))</f>
        <v>hors norme</v>
      </c>
      <c r="Q15" s="17"/>
    </row>
    <row r="16" spans="1:17" x14ac:dyDescent="0.3">
      <c r="A16" s="10">
        <v>1</v>
      </c>
      <c r="B16" s="10">
        <v>2</v>
      </c>
      <c r="C16" s="10">
        <v>2</v>
      </c>
      <c r="D16" s="10">
        <v>1</v>
      </c>
      <c r="E16" s="11">
        <v>1</v>
      </c>
      <c r="F16" s="11">
        <v>1</v>
      </c>
      <c r="G16" s="11">
        <v>0</v>
      </c>
      <c r="H16" s="11">
        <v>0</v>
      </c>
      <c r="I16" s="12">
        <v>3</v>
      </c>
      <c r="J16" s="20">
        <f t="shared" si="3"/>
        <v>44100</v>
      </c>
      <c r="K16" s="44">
        <v>1</v>
      </c>
      <c r="L16" s="13">
        <v>1</v>
      </c>
      <c r="M16" s="13">
        <v>1</v>
      </c>
      <c r="N16" s="20">
        <f t="shared" si="4"/>
        <v>14994</v>
      </c>
      <c r="O16" s="14">
        <v>1</v>
      </c>
      <c r="P16" s="26" t="str">
        <f t="shared" si="5"/>
        <v>hors norme</v>
      </c>
      <c r="Q16" s="17"/>
    </row>
    <row r="17" spans="1:17" x14ac:dyDescent="0.3">
      <c r="A17" s="10">
        <v>3</v>
      </c>
      <c r="B17" s="10">
        <v>6</v>
      </c>
      <c r="C17" s="10">
        <v>3</v>
      </c>
      <c r="D17" s="10">
        <v>2</v>
      </c>
      <c r="E17" s="11">
        <v>0</v>
      </c>
      <c r="F17" s="11">
        <v>0</v>
      </c>
      <c r="G17" s="11">
        <v>0</v>
      </c>
      <c r="H17" s="11">
        <v>1</v>
      </c>
      <c r="I17" s="12">
        <v>3</v>
      </c>
      <c r="J17" s="20">
        <f t="shared" si="3"/>
        <v>60900</v>
      </c>
      <c r="K17" s="44">
        <v>0</v>
      </c>
      <c r="L17" s="13">
        <v>0</v>
      </c>
      <c r="M17" s="13">
        <v>0</v>
      </c>
      <c r="N17" s="20">
        <f t="shared" ref="N17" si="6">J17-((J17*0.5*K17)+(J17*0.08*L17)+(J17*0.08*M17))</f>
        <v>60900</v>
      </c>
      <c r="O17" s="14">
        <v>1</v>
      </c>
      <c r="P17" s="26" t="str">
        <f t="shared" ref="P17" si="7">IF(O17=0,IF(AND((N17+N17*0.8*O17)&gt;=15000,(N17+N17*0.8*O17)&lt;=60000),N17+N17*0.8*O17,"hors norme"),IF(AND((N17+N17*0.8*O17)&gt;=27000,(N17+N17*0.8*O17)&lt;=108000),N17+N17*0.8*O17,"hors norme"))</f>
        <v>hors norme</v>
      </c>
      <c r="Q17" s="17"/>
    </row>
  </sheetData>
  <sheetProtection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RowHeight="14.4" x14ac:dyDescent="0.3"/>
  <cols>
    <col min="1" max="1" width="29.77734375" style="3" customWidth="1"/>
    <col min="2" max="2" width="55.77734375" customWidth="1"/>
    <col min="3" max="3" width="4.77734375" customWidth="1"/>
    <col min="6" max="6" width="46" customWidth="1"/>
  </cols>
  <sheetData>
    <row r="1" spans="1:6" x14ac:dyDescent="0.3">
      <c r="A1" s="29" t="s">
        <v>36</v>
      </c>
      <c r="B1" s="30" t="s">
        <v>37</v>
      </c>
      <c r="C1" s="30"/>
      <c r="D1" s="30" t="s">
        <v>38</v>
      </c>
      <c r="F1" s="30" t="s">
        <v>42</v>
      </c>
    </row>
    <row r="3" spans="1:6" x14ac:dyDescent="0.3">
      <c r="A3" s="1" t="s">
        <v>12</v>
      </c>
      <c r="B3" s="2" t="s">
        <v>21</v>
      </c>
      <c r="D3" t="s">
        <v>22</v>
      </c>
    </row>
    <row r="4" spans="1:6" x14ac:dyDescent="0.3">
      <c r="B4" s="2"/>
    </row>
    <row r="5" spans="1:6" x14ac:dyDescent="0.3">
      <c r="A5" s="1" t="s">
        <v>0</v>
      </c>
      <c r="B5" s="2" t="s">
        <v>23</v>
      </c>
      <c r="D5" t="s">
        <v>22</v>
      </c>
    </row>
    <row r="6" spans="1:6" x14ac:dyDescent="0.3">
      <c r="B6" s="2"/>
    </row>
    <row r="7" spans="1:6" x14ac:dyDescent="0.3">
      <c r="A7" s="1" t="s">
        <v>1</v>
      </c>
      <c r="B7" s="2" t="s">
        <v>39</v>
      </c>
      <c r="D7" t="s">
        <v>22</v>
      </c>
    </row>
    <row r="8" spans="1:6" x14ac:dyDescent="0.3">
      <c r="B8" s="2"/>
    </row>
    <row r="9" spans="1:6" x14ac:dyDescent="0.3">
      <c r="A9" s="1" t="s">
        <v>2</v>
      </c>
      <c r="B9" s="2" t="s">
        <v>24</v>
      </c>
      <c r="D9" t="s">
        <v>25</v>
      </c>
    </row>
    <row r="10" spans="1:6" x14ac:dyDescent="0.3">
      <c r="B10" s="2"/>
    </row>
    <row r="11" spans="1:6" x14ac:dyDescent="0.3">
      <c r="A11" s="4" t="s">
        <v>3</v>
      </c>
      <c r="B11" s="2" t="s">
        <v>40</v>
      </c>
      <c r="D11" t="s">
        <v>26</v>
      </c>
      <c r="F11" t="s">
        <v>47</v>
      </c>
    </row>
    <row r="12" spans="1:6" x14ac:dyDescent="0.3">
      <c r="B12" s="2"/>
    </row>
    <row r="13" spans="1:6" x14ac:dyDescent="0.3">
      <c r="A13" s="4" t="s">
        <v>20</v>
      </c>
      <c r="B13" s="2" t="s">
        <v>27</v>
      </c>
      <c r="D13" t="s">
        <v>26</v>
      </c>
      <c r="F13" t="s">
        <v>48</v>
      </c>
    </row>
    <row r="14" spans="1:6" x14ac:dyDescent="0.3">
      <c r="B14" s="2"/>
    </row>
    <row r="15" spans="1:6" ht="28.8" x14ac:dyDescent="0.3">
      <c r="A15" s="4" t="s">
        <v>18</v>
      </c>
      <c r="B15" s="2" t="s">
        <v>41</v>
      </c>
      <c r="D15" t="s">
        <v>22</v>
      </c>
    </row>
    <row r="16" spans="1:6" x14ac:dyDescent="0.3">
      <c r="B16" s="2"/>
    </row>
    <row r="17" spans="1:6" ht="28.8" x14ac:dyDescent="0.3">
      <c r="A17" s="4" t="s">
        <v>28</v>
      </c>
      <c r="B17" s="2" t="s">
        <v>29</v>
      </c>
      <c r="D17" t="s">
        <v>22</v>
      </c>
    </row>
    <row r="18" spans="1:6" x14ac:dyDescent="0.3">
      <c r="B18" s="2"/>
    </row>
    <row r="19" spans="1:6" x14ac:dyDescent="0.3">
      <c r="A19" s="5" t="s">
        <v>17</v>
      </c>
      <c r="B19" s="2" t="s">
        <v>30</v>
      </c>
      <c r="D19" t="s">
        <v>31</v>
      </c>
      <c r="F19" t="s">
        <v>43</v>
      </c>
    </row>
    <row r="20" spans="1:6" x14ac:dyDescent="0.3">
      <c r="B20" s="2"/>
    </row>
    <row r="21" spans="1:6" ht="57.6" x14ac:dyDescent="0.3">
      <c r="A21" s="6" t="s">
        <v>4</v>
      </c>
      <c r="B21" s="7" t="s">
        <v>32</v>
      </c>
      <c r="D21" t="s">
        <v>33</v>
      </c>
      <c r="F21" s="2" t="s">
        <v>46</v>
      </c>
    </row>
    <row r="22" spans="1:6" x14ac:dyDescent="0.3">
      <c r="B22" s="2"/>
      <c r="F22" s="2"/>
    </row>
    <row r="23" spans="1:6" ht="43.2" x14ac:dyDescent="0.3">
      <c r="A23" s="6" t="s">
        <v>8</v>
      </c>
      <c r="B23" s="7" t="s">
        <v>34</v>
      </c>
      <c r="D23" t="s">
        <v>22</v>
      </c>
      <c r="F23" s="2" t="s">
        <v>45</v>
      </c>
    </row>
    <row r="24" spans="1:6" x14ac:dyDescent="0.3">
      <c r="B24" s="2"/>
      <c r="F24" s="2"/>
    </row>
    <row r="25" spans="1:6" ht="43.2" x14ac:dyDescent="0.3">
      <c r="A25" s="6" t="s">
        <v>9</v>
      </c>
      <c r="B25" s="7" t="s">
        <v>35</v>
      </c>
      <c r="D25" t="s">
        <v>22</v>
      </c>
      <c r="F25" s="2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modèle de calcul</vt:lpstr>
      <vt:lpstr>définitions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2015-12-18T13:14:24Z</dcterms:modified>
</cp:coreProperties>
</file>